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023C259E-85D9-4297-9B7F-733B5BDF48AC}" xr6:coauthVersionLast="47" xr6:coauthVersionMax="47" xr10:uidLastSave="{00000000-0000-0000-0000-000000000000}"/>
  <bookViews>
    <workbookView xWindow="4140" yWindow="105" windowWidth="19620" windowHeight="15360" xr2:uid="{102BCA25-2D10-4200-9E22-B6979A6560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1" l="1"/>
  <c r="C35" i="1"/>
  <c r="C34" i="1"/>
  <c r="C33" i="1"/>
  <c r="E29" i="1"/>
  <c r="E30" i="1"/>
  <c r="E28" i="1"/>
  <c r="E27" i="1"/>
  <c r="D30" i="1"/>
  <c r="D31" i="1"/>
  <c r="D29" i="1"/>
  <c r="D28" i="1"/>
  <c r="D27" i="1"/>
  <c r="C29" i="1"/>
  <c r="C31" i="1"/>
  <c r="C30" i="1"/>
  <c r="C28" i="1"/>
  <c r="C27" i="1"/>
  <c r="F24" i="1"/>
  <c r="F23" i="1"/>
  <c r="F22" i="1"/>
  <c r="E24" i="1"/>
  <c r="E23" i="1"/>
  <c r="E22" i="1"/>
  <c r="D24" i="1"/>
  <c r="D23" i="1"/>
  <c r="D22" i="1"/>
  <c r="C24" i="1"/>
  <c r="C23" i="1"/>
  <c r="C22" i="1"/>
  <c r="G19" i="1"/>
  <c r="D19" i="1"/>
  <c r="E19" i="1"/>
  <c r="F19" i="1"/>
  <c r="C19" i="1"/>
  <c r="G18" i="1"/>
  <c r="G17" i="1"/>
  <c r="G16" i="1"/>
  <c r="D16" i="1"/>
  <c r="E16" i="1"/>
  <c r="F16" i="1"/>
  <c r="D17" i="1"/>
  <c r="E17" i="1"/>
  <c r="F17" i="1"/>
  <c r="D18" i="1"/>
  <c r="E18" i="1"/>
  <c r="F18" i="1"/>
  <c r="C18" i="1"/>
  <c r="C17" i="1"/>
  <c r="C16" i="1"/>
</calcChain>
</file>

<file path=xl/sharedStrings.xml><?xml version="1.0" encoding="utf-8"?>
<sst xmlns="http://schemas.openxmlformats.org/spreadsheetml/2006/main" count="40" uniqueCount="30">
  <si>
    <t>クラブA</t>
    <phoneticPr fontId="1"/>
  </si>
  <si>
    <t>クラブB</t>
    <phoneticPr fontId="1"/>
  </si>
  <si>
    <t>ボールA</t>
    <phoneticPr fontId="1"/>
  </si>
  <si>
    <t>ボールB</t>
    <phoneticPr fontId="1"/>
  </si>
  <si>
    <t>1打目</t>
    <rPh sb="1" eb="3">
      <t>ダメ</t>
    </rPh>
    <phoneticPr fontId="1"/>
  </si>
  <si>
    <t>2打目</t>
    <rPh sb="1" eb="3">
      <t>ダメ</t>
    </rPh>
    <phoneticPr fontId="1"/>
  </si>
  <si>
    <t>3打目</t>
    <rPh sb="1" eb="3">
      <t>ダメ</t>
    </rPh>
    <phoneticPr fontId="1"/>
  </si>
  <si>
    <t>4打目</t>
    <rPh sb="1" eb="3">
      <t>ダメ</t>
    </rPh>
    <phoneticPr fontId="1"/>
  </si>
  <si>
    <t>5打目</t>
    <rPh sb="1" eb="3">
      <t>ダメ</t>
    </rPh>
    <phoneticPr fontId="1"/>
  </si>
  <si>
    <t>6打目</t>
    <rPh sb="1" eb="3">
      <t>ダメ</t>
    </rPh>
    <phoneticPr fontId="1"/>
  </si>
  <si>
    <t>7打目</t>
    <rPh sb="1" eb="3">
      <t>ダメ</t>
    </rPh>
    <phoneticPr fontId="1"/>
  </si>
  <si>
    <t>8打目</t>
    <rPh sb="1" eb="3">
      <t>ダメ</t>
    </rPh>
    <phoneticPr fontId="1"/>
  </si>
  <si>
    <t>9打目</t>
    <rPh sb="1" eb="3">
      <t>ダメ</t>
    </rPh>
    <phoneticPr fontId="1"/>
  </si>
  <si>
    <t>10打目</t>
    <rPh sb="2" eb="4">
      <t>ダメ</t>
    </rPh>
    <phoneticPr fontId="1"/>
  </si>
  <si>
    <t>標本平均</t>
    <rPh sb="0" eb="4">
      <t>ヒョウホンヘイキン</t>
    </rPh>
    <phoneticPr fontId="1"/>
  </si>
  <si>
    <t>全体</t>
    <rPh sb="0" eb="2">
      <t>ゼンタイ</t>
    </rPh>
    <phoneticPr fontId="1"/>
  </si>
  <si>
    <t>標本数</t>
    <rPh sb="0" eb="3">
      <t>ヒョウホンスウ</t>
    </rPh>
    <phoneticPr fontId="1"/>
  </si>
  <si>
    <t>標本分散</t>
    <rPh sb="0" eb="4">
      <t>ヒョウホンブンサン</t>
    </rPh>
    <phoneticPr fontId="1"/>
  </si>
  <si>
    <t>群内の変動</t>
    <rPh sb="0" eb="2">
      <t>グンナイ</t>
    </rPh>
    <rPh sb="3" eb="5">
      <t>ヘンドウ</t>
    </rPh>
    <phoneticPr fontId="1"/>
  </si>
  <si>
    <t>変動</t>
    <rPh sb="0" eb="2">
      <t>ヘンドウ</t>
    </rPh>
    <phoneticPr fontId="1"/>
  </si>
  <si>
    <t>自由度</t>
    <rPh sb="0" eb="3">
      <t>ジユウド</t>
    </rPh>
    <phoneticPr fontId="1"/>
  </si>
  <si>
    <t>分散</t>
    <rPh sb="0" eb="2">
      <t>ブンサン</t>
    </rPh>
    <phoneticPr fontId="1"/>
  </si>
  <si>
    <t>クラブ</t>
    <phoneticPr fontId="1"/>
  </si>
  <si>
    <t>ボール</t>
    <phoneticPr fontId="1"/>
  </si>
  <si>
    <t>群内</t>
    <rPh sb="0" eb="2">
      <t>グンナイ</t>
    </rPh>
    <phoneticPr fontId="1"/>
  </si>
  <si>
    <t>クラブのF</t>
    <phoneticPr fontId="1"/>
  </si>
  <si>
    <t>ボールのF</t>
    <phoneticPr fontId="1"/>
  </si>
  <si>
    <t>確率95％のF</t>
    <rPh sb="0" eb="2">
      <t>カクリツ</t>
    </rPh>
    <phoneticPr fontId="1"/>
  </si>
  <si>
    <t>交互作用</t>
    <rPh sb="0" eb="2">
      <t>コウゴ</t>
    </rPh>
    <rPh sb="2" eb="4">
      <t>サヨウ</t>
    </rPh>
    <phoneticPr fontId="1"/>
  </si>
  <si>
    <t>交互作用のF</t>
    <rPh sb="0" eb="2">
      <t>コウゴ</t>
    </rPh>
    <rPh sb="2" eb="4">
      <t>サヨウ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</si>
</sst>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0" fillId="2" borderId="34" xfId="0" applyFill="1" applyBorder="1">
      <alignment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176" fontId="2" fillId="0" borderId="4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23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27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33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2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26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24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28" xfId="0" applyNumberFormat="1" applyFont="1" applyBorder="1">
      <alignment vertical="center"/>
    </xf>
    <xf numFmtId="177" fontId="2" fillId="0" borderId="30" xfId="0" applyNumberFormat="1" applyFont="1" applyBorder="1">
      <alignment vertical="center"/>
    </xf>
    <xf numFmtId="177" fontId="2" fillId="0" borderId="31" xfId="0" applyNumberFormat="1" applyFont="1" applyBorder="1">
      <alignment vertical="center"/>
    </xf>
    <xf numFmtId="177" fontId="2" fillId="0" borderId="29" xfId="0" applyNumberFormat="1" applyFont="1" applyBorder="1">
      <alignment vertical="center"/>
    </xf>
    <xf numFmtId="177" fontId="2" fillId="0" borderId="33" xfId="0" applyNumberFormat="1" applyFont="1" applyBorder="1">
      <alignment vertical="center"/>
    </xf>
    <xf numFmtId="177" fontId="2" fillId="0" borderId="32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40" xfId="0" applyNumberFormat="1" applyFont="1" applyBorder="1">
      <alignment vertical="center"/>
    </xf>
    <xf numFmtId="177" fontId="2" fillId="0" borderId="41" xfId="0" applyNumberFormat="1" applyFont="1" applyBorder="1">
      <alignment vertical="center"/>
    </xf>
    <xf numFmtId="178" fontId="2" fillId="0" borderId="26" xfId="0" applyNumberFormat="1" applyFont="1" applyBorder="1">
      <alignment vertical="center"/>
    </xf>
    <xf numFmtId="178" fontId="2" fillId="0" borderId="27" xfId="0" applyNumberFormat="1" applyFont="1" applyBorder="1">
      <alignment vertical="center"/>
    </xf>
    <xf numFmtId="178" fontId="2" fillId="0" borderId="28" xfId="0" applyNumberFormat="1" applyFont="1" applyBorder="1">
      <alignment vertical="center"/>
    </xf>
    <xf numFmtId="178" fontId="2" fillId="0" borderId="32" xfId="0" applyNumberFormat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7F707-ABC3-4568-BD97-29C317CD5D0B}">
  <dimension ref="B1:G36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7" width="11.625" customWidth="1"/>
  </cols>
  <sheetData>
    <row r="1" spans="2:7" ht="19.5" thickBot="1" x14ac:dyDescent="0.45"/>
    <row r="2" spans="2:7" x14ac:dyDescent="0.4">
      <c r="B2" s="64"/>
      <c r="C2" s="61" t="s">
        <v>0</v>
      </c>
      <c r="D2" s="62"/>
      <c r="E2" s="63" t="s">
        <v>1</v>
      </c>
      <c r="F2" s="62"/>
    </row>
    <row r="3" spans="2:7" ht="19.5" thickBot="1" x14ac:dyDescent="0.45">
      <c r="B3" s="65"/>
      <c r="C3" s="5" t="s">
        <v>2</v>
      </c>
      <c r="D3" s="6" t="s">
        <v>3</v>
      </c>
      <c r="E3" s="7" t="s">
        <v>2</v>
      </c>
      <c r="F3" s="6" t="s">
        <v>3</v>
      </c>
    </row>
    <row r="4" spans="2:7" x14ac:dyDescent="0.4">
      <c r="B4" s="8" t="s">
        <v>4</v>
      </c>
      <c r="C4" s="9">
        <v>191</v>
      </c>
      <c r="D4" s="10">
        <v>199</v>
      </c>
      <c r="E4" s="11">
        <v>202</v>
      </c>
      <c r="F4" s="10">
        <v>225</v>
      </c>
    </row>
    <row r="5" spans="2:7" x14ac:dyDescent="0.4">
      <c r="B5" s="3" t="s">
        <v>5</v>
      </c>
      <c r="C5" s="12">
        <v>195</v>
      </c>
      <c r="D5" s="13">
        <v>236</v>
      </c>
      <c r="E5" s="14">
        <v>201</v>
      </c>
      <c r="F5" s="13">
        <v>237</v>
      </c>
    </row>
    <row r="6" spans="2:7" x14ac:dyDescent="0.4">
      <c r="B6" s="3" t="s">
        <v>6</v>
      </c>
      <c r="C6" s="12">
        <v>175</v>
      </c>
      <c r="D6" s="13">
        <v>218</v>
      </c>
      <c r="E6" s="14">
        <v>184</v>
      </c>
      <c r="F6" s="13">
        <v>197</v>
      </c>
    </row>
    <row r="7" spans="2:7" x14ac:dyDescent="0.4">
      <c r="B7" s="3" t="s">
        <v>7</v>
      </c>
      <c r="C7" s="12">
        <v>190</v>
      </c>
      <c r="D7" s="13">
        <v>223</v>
      </c>
      <c r="E7" s="14">
        <v>199</v>
      </c>
      <c r="F7" s="13">
        <v>227</v>
      </c>
    </row>
    <row r="8" spans="2:7" x14ac:dyDescent="0.4">
      <c r="B8" s="3" t="s">
        <v>8</v>
      </c>
      <c r="C8" s="12">
        <v>216</v>
      </c>
      <c r="D8" s="13">
        <v>168</v>
      </c>
      <c r="E8" s="14">
        <v>202</v>
      </c>
      <c r="F8" s="13">
        <v>187</v>
      </c>
    </row>
    <row r="9" spans="2:7" x14ac:dyDescent="0.4">
      <c r="B9" s="3" t="s">
        <v>9</v>
      </c>
      <c r="C9" s="12">
        <v>193</v>
      </c>
      <c r="D9" s="13">
        <v>204</v>
      </c>
      <c r="E9" s="14">
        <v>218</v>
      </c>
      <c r="F9" s="13">
        <v>224</v>
      </c>
    </row>
    <row r="10" spans="2:7" x14ac:dyDescent="0.4">
      <c r="B10" s="3" t="s">
        <v>10</v>
      </c>
      <c r="C10" s="12">
        <v>234</v>
      </c>
      <c r="D10" s="13">
        <v>202</v>
      </c>
      <c r="E10" s="14">
        <v>195</v>
      </c>
      <c r="F10" s="13">
        <v>235</v>
      </c>
    </row>
    <row r="11" spans="2:7" x14ac:dyDescent="0.4">
      <c r="B11" s="3" t="s">
        <v>11</v>
      </c>
      <c r="C11" s="12">
        <v>205</v>
      </c>
      <c r="D11" s="13">
        <v>188</v>
      </c>
      <c r="E11" s="14">
        <v>168</v>
      </c>
      <c r="F11" s="13">
        <v>228</v>
      </c>
    </row>
    <row r="12" spans="2:7" x14ac:dyDescent="0.4">
      <c r="B12" s="3" t="s">
        <v>12</v>
      </c>
      <c r="C12" s="12">
        <v>186</v>
      </c>
      <c r="D12" s="13">
        <v>186</v>
      </c>
      <c r="E12" s="14">
        <v>155</v>
      </c>
      <c r="F12" s="13">
        <v>234</v>
      </c>
    </row>
    <row r="13" spans="2:7" ht="19.5" thickBot="1" x14ac:dyDescent="0.45">
      <c r="B13" s="4" t="s">
        <v>13</v>
      </c>
      <c r="C13" s="15">
        <v>225</v>
      </c>
      <c r="D13" s="16">
        <v>203</v>
      </c>
      <c r="E13" s="17">
        <v>206</v>
      </c>
      <c r="F13" s="16">
        <v>199</v>
      </c>
    </row>
    <row r="14" spans="2:7" ht="19.5" thickBot="1" x14ac:dyDescent="0.45"/>
    <row r="15" spans="2:7" ht="19.5" thickBot="1" x14ac:dyDescent="0.45">
      <c r="G15" s="19" t="s">
        <v>15</v>
      </c>
    </row>
    <row r="16" spans="2:7" x14ac:dyDescent="0.4">
      <c r="B16" s="18" t="s">
        <v>14</v>
      </c>
      <c r="C16" s="37">
        <f>AVERAGE(C4:C13)</f>
        <v>201</v>
      </c>
      <c r="D16" s="38">
        <f t="shared" ref="D16:F16" si="0">AVERAGE(D4:D13)</f>
        <v>202.7</v>
      </c>
      <c r="E16" s="39">
        <f t="shared" si="0"/>
        <v>193</v>
      </c>
      <c r="F16" s="40">
        <f t="shared" si="0"/>
        <v>219.3</v>
      </c>
      <c r="G16" s="41">
        <f>AVERAGE(C4:F13)</f>
        <v>204</v>
      </c>
    </row>
    <row r="17" spans="2:7" x14ac:dyDescent="0.4">
      <c r="B17" s="1" t="s">
        <v>16</v>
      </c>
      <c r="C17" s="28">
        <f>COUNT(C4:C13)</f>
        <v>10</v>
      </c>
      <c r="D17" s="29">
        <f t="shared" ref="D17:F17" si="1">COUNT(D4:D13)</f>
        <v>10</v>
      </c>
      <c r="E17" s="30">
        <f t="shared" si="1"/>
        <v>10</v>
      </c>
      <c r="F17" s="31">
        <f t="shared" si="1"/>
        <v>10</v>
      </c>
      <c r="G17" s="32">
        <f>COUNT(C4:F13)</f>
        <v>40</v>
      </c>
    </row>
    <row r="18" spans="2:7" ht="19.5" thickBot="1" x14ac:dyDescent="0.45">
      <c r="B18" s="2" t="s">
        <v>17</v>
      </c>
      <c r="C18" s="42">
        <f>_xlfn.VAR.P(C4:C13)</f>
        <v>312.8</v>
      </c>
      <c r="D18" s="43">
        <f t="shared" ref="D18:F18" si="2">_xlfn.VAR.P(D4:D13)</f>
        <v>347.01000000000005</v>
      </c>
      <c r="E18" s="44">
        <f t="shared" si="2"/>
        <v>321</v>
      </c>
      <c r="F18" s="45">
        <f t="shared" si="2"/>
        <v>291.81</v>
      </c>
      <c r="G18" s="46">
        <f>_xlfn.VAR.P(C4:F13)</f>
        <v>409.6</v>
      </c>
    </row>
    <row r="19" spans="2:7" ht="19.5" thickBot="1" x14ac:dyDescent="0.45">
      <c r="B19" s="20" t="s">
        <v>18</v>
      </c>
      <c r="C19" s="47">
        <f>C18*C17</f>
        <v>3128</v>
      </c>
      <c r="D19" s="48">
        <f t="shared" ref="D19:F19" si="3">D18*D17</f>
        <v>3470.1000000000004</v>
      </c>
      <c r="E19" s="49">
        <f t="shared" si="3"/>
        <v>3210</v>
      </c>
      <c r="F19" s="50">
        <f t="shared" si="3"/>
        <v>2918.1</v>
      </c>
      <c r="G19" s="51">
        <f>SUM(C19:F19)</f>
        <v>12726.2</v>
      </c>
    </row>
    <row r="20" spans="2:7" ht="19.5" thickBot="1" x14ac:dyDescent="0.45"/>
    <row r="21" spans="2:7" ht="19.5" thickBot="1" x14ac:dyDescent="0.45">
      <c r="B21" s="21"/>
      <c r="C21" s="22" t="s">
        <v>0</v>
      </c>
      <c r="D21" s="23" t="s">
        <v>1</v>
      </c>
      <c r="E21" s="24" t="s">
        <v>2</v>
      </c>
      <c r="F21" s="23" t="s">
        <v>3</v>
      </c>
    </row>
    <row r="22" spans="2:7" x14ac:dyDescent="0.4">
      <c r="B22" s="8" t="s">
        <v>14</v>
      </c>
      <c r="C22" s="39">
        <f>AVERAGE(C4:D13)</f>
        <v>201.85</v>
      </c>
      <c r="D22" s="40">
        <f>AVERAGE(E4:F13)</f>
        <v>206.15</v>
      </c>
      <c r="E22" s="52">
        <f>AVERAGE(C4:C13,E4:E13)</f>
        <v>197</v>
      </c>
      <c r="F22" s="40">
        <f>AVERAGE(D4:D13,F4:F13)</f>
        <v>211</v>
      </c>
    </row>
    <row r="23" spans="2:7" x14ac:dyDescent="0.4">
      <c r="B23" s="3" t="s">
        <v>16</v>
      </c>
      <c r="C23" s="30">
        <f>COUNT(C4:D13)</f>
        <v>20</v>
      </c>
      <c r="D23" s="31">
        <f>COUNT(E4:F13)</f>
        <v>20</v>
      </c>
      <c r="E23" s="35">
        <f>COUNT(C4:C13,E4:E13)</f>
        <v>20</v>
      </c>
      <c r="F23" s="31">
        <f>COUNT(D4:D13,F4:F13)</f>
        <v>20</v>
      </c>
    </row>
    <row r="24" spans="2:7" ht="19.5" thickBot="1" x14ac:dyDescent="0.45">
      <c r="B24" s="4" t="s">
        <v>17</v>
      </c>
      <c r="C24" s="44">
        <f>_xlfn.VAR.P(C4:D13)</f>
        <v>330.62750000000005</v>
      </c>
      <c r="D24" s="45">
        <f>_xlfn.VAR.P(E4:F13)</f>
        <v>479.32749999999999</v>
      </c>
      <c r="E24" s="53">
        <f>_xlfn.VAR.P(C4:C13,E4:E13)</f>
        <v>332.9</v>
      </c>
      <c r="F24" s="45">
        <f>_xlfn.VAR.P(D4:D13,F4:F13)</f>
        <v>388.3</v>
      </c>
    </row>
    <row r="25" spans="2:7" ht="19.5" thickBot="1" x14ac:dyDescent="0.45"/>
    <row r="26" spans="2:7" ht="19.5" thickBot="1" x14ac:dyDescent="0.45">
      <c r="B26" s="21"/>
      <c r="C26" s="22" t="s">
        <v>19</v>
      </c>
      <c r="D26" s="23" t="s">
        <v>20</v>
      </c>
      <c r="E26" s="26" t="s">
        <v>21</v>
      </c>
    </row>
    <row r="27" spans="2:7" x14ac:dyDescent="0.4">
      <c r="B27" s="8" t="s">
        <v>22</v>
      </c>
      <c r="C27" s="39">
        <f>(C22-G16)^2*C23+(D22-G16)^2*D23</f>
        <v>184.90000000000097</v>
      </c>
      <c r="D27" s="27">
        <f>2-1</f>
        <v>1</v>
      </c>
      <c r="E27" s="55">
        <f>C27/D27</f>
        <v>184.90000000000097</v>
      </c>
    </row>
    <row r="28" spans="2:7" x14ac:dyDescent="0.4">
      <c r="B28" s="3" t="s">
        <v>23</v>
      </c>
      <c r="C28" s="54">
        <f>(E22-G16)^2*E23+(F22-G16)^2*F23</f>
        <v>1960</v>
      </c>
      <c r="D28" s="31">
        <f>2-1</f>
        <v>1</v>
      </c>
      <c r="E28" s="56">
        <f>C28/D28</f>
        <v>1960</v>
      </c>
    </row>
    <row r="29" spans="2:7" x14ac:dyDescent="0.4">
      <c r="B29" s="3" t="s">
        <v>28</v>
      </c>
      <c r="C29" s="54">
        <f>C31-C27-C28-C30</f>
        <v>1512.8999999999978</v>
      </c>
      <c r="D29" s="31">
        <f>D27*D28</f>
        <v>1</v>
      </c>
      <c r="E29" s="56">
        <f t="shared" ref="E29:E30" si="4">C29/D29</f>
        <v>1512.8999999999978</v>
      </c>
    </row>
    <row r="30" spans="2:7" ht="19.5" thickBot="1" x14ac:dyDescent="0.45">
      <c r="B30" s="4" t="s">
        <v>24</v>
      </c>
      <c r="C30" s="44">
        <f>G19</f>
        <v>12726.2</v>
      </c>
      <c r="D30" s="33">
        <f>D31-D27-D28-D29</f>
        <v>36</v>
      </c>
      <c r="E30" s="56">
        <f t="shared" si="4"/>
        <v>353.50555555555559</v>
      </c>
    </row>
    <row r="31" spans="2:7" ht="19.5" thickBot="1" x14ac:dyDescent="0.45">
      <c r="B31" s="25" t="s">
        <v>15</v>
      </c>
      <c r="C31" s="49">
        <f>G18*G17</f>
        <v>16384</v>
      </c>
      <c r="D31" s="34">
        <f>G17-1</f>
        <v>39</v>
      </c>
      <c r="E31" s="36"/>
    </row>
    <row r="32" spans="2:7" ht="19.5" thickBot="1" x14ac:dyDescent="0.45"/>
    <row r="33" spans="2:3" x14ac:dyDescent="0.4">
      <c r="B33" s="8" t="s">
        <v>25</v>
      </c>
      <c r="C33" s="57">
        <f>E27/E30</f>
        <v>0.52304694252801576</v>
      </c>
    </row>
    <row r="34" spans="2:3" x14ac:dyDescent="0.4">
      <c r="B34" s="3" t="s">
        <v>26</v>
      </c>
      <c r="C34" s="58">
        <f>E28/E30</f>
        <v>5.5444673193883478</v>
      </c>
    </row>
    <row r="35" spans="2:3" ht="19.5" thickBot="1" x14ac:dyDescent="0.45">
      <c r="B35" s="4" t="s">
        <v>29</v>
      </c>
      <c r="C35" s="59">
        <f>E29/E30</f>
        <v>4.2797064323992959</v>
      </c>
    </row>
    <row r="36" spans="2:3" ht="19.5" thickBot="1" x14ac:dyDescent="0.45">
      <c r="B36" s="25" t="s">
        <v>27</v>
      </c>
      <c r="C36" s="60">
        <f>_xlfn.F.INV.RT(0.05,1,D30)</f>
        <v>4.1131652768128939</v>
      </c>
    </row>
  </sheetData>
  <mergeCells count="3">
    <mergeCell ref="C2:D2"/>
    <mergeCell ref="E2:F2"/>
    <mergeCell ref="B2:B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2022-04-16T15:24:55Z</dcterms:created>
  <dcterms:modified xsi:type="dcterms:W3CDTF">2022-04-16T16:11:52Z</dcterms:modified>
</cp:coreProperties>
</file>